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rlito\Documents\01 - Pós-Graduação\Seleção\02-Mestrado\2026-1-Mestrado\1-MS- Edital\"/>
    </mc:Choice>
  </mc:AlternateContent>
  <workbookProtection workbookAlgorithmName="SHA-512" workbookHashValue="R4Oo/RkjE9qv/aySJ0sPA3nMcWIdNOF3e2ska9Itx28eXjy7LRxOePkGOXCUPUa+kcAbzq0wwFrQ5p+O4NWoOQ==" workbookSaltValue="mn0cKJ7qDbHCJyhxNeypUA==" workbookSpinCount="100000" lockStructure="1"/>
  <bookViews>
    <workbookView xWindow="0" yWindow="0" windowWidth="20490" windowHeight="7905" tabRatio="805"/>
  </bookViews>
  <sheets>
    <sheet name="Pontuação Currículo - mestr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H57" i="1" s="1"/>
  <c r="G55" i="1"/>
  <c r="H55" i="1" s="1"/>
  <c r="A61" i="1"/>
  <c r="H11" i="1" l="1"/>
  <c r="H10" i="1"/>
  <c r="G11" i="1" l="1"/>
  <c r="G13" i="1" l="1"/>
  <c r="H13" i="1" s="1"/>
  <c r="G10" i="1"/>
  <c r="H12" i="1" s="1"/>
  <c r="H38" i="1" l="1"/>
  <c r="G48" i="1" l="1"/>
  <c r="H48" i="1" s="1"/>
  <c r="G46" i="1"/>
  <c r="H46" i="1" s="1"/>
  <c r="G65" i="1"/>
  <c r="H65" i="1" s="1"/>
  <c r="G63" i="1"/>
  <c r="H63" i="1" s="1"/>
  <c r="G61" i="1"/>
  <c r="H61" i="1" s="1"/>
  <c r="G59" i="1"/>
  <c r="H59" i="1" s="1"/>
  <c r="G53" i="1"/>
  <c r="H53" i="1" s="1"/>
  <c r="G51" i="1"/>
  <c r="H51" i="1" s="1"/>
  <c r="H67" i="1" l="1"/>
  <c r="H17" i="1"/>
  <c r="G17" i="1"/>
  <c r="H16" i="1"/>
  <c r="G16" i="1"/>
  <c r="H27" i="1"/>
  <c r="G27" i="1"/>
  <c r="H26" i="1"/>
  <c r="G26" i="1"/>
  <c r="G37" i="1"/>
  <c r="H37" i="1" s="1"/>
  <c r="H39" i="1"/>
  <c r="H40" i="1" s="1"/>
  <c r="G39" i="1"/>
  <c r="G38" i="1"/>
  <c r="G34" i="1"/>
  <c r="H34" i="1" s="1"/>
  <c r="G22" i="1"/>
  <c r="H22" i="1" s="1"/>
  <c r="G21" i="1"/>
  <c r="H21" i="1" s="1"/>
  <c r="G20" i="1"/>
  <c r="H20" i="1" s="1"/>
  <c r="G19" i="1"/>
  <c r="H19" i="1" s="1"/>
  <c r="G69" i="1"/>
  <c r="H69" i="1" s="1"/>
  <c r="G70" i="1"/>
  <c r="H70" i="1" s="1"/>
  <c r="G36" i="1"/>
  <c r="H36" i="1" s="1"/>
  <c r="G35" i="1"/>
  <c r="H35" i="1" s="1"/>
  <c r="G33" i="1"/>
  <c r="H33" i="1" s="1"/>
  <c r="G32" i="1"/>
  <c r="H32" i="1" s="1"/>
  <c r="G31" i="1"/>
  <c r="H31" i="1" s="1"/>
  <c r="G30" i="1"/>
  <c r="H30" i="1" s="1"/>
  <c r="G29" i="1"/>
  <c r="H29" i="1" s="1"/>
  <c r="G25" i="1"/>
  <c r="H25" i="1" s="1"/>
  <c r="G68" i="1"/>
  <c r="H68" i="1" s="1"/>
  <c r="G15" i="1"/>
  <c r="H15" i="1" s="1"/>
  <c r="G14" i="1"/>
  <c r="H14" i="1" s="1"/>
  <c r="H71" i="1" l="1"/>
  <c r="H18" i="1"/>
  <c r="H23" i="1" s="1"/>
  <c r="H28" i="1"/>
  <c r="H41" i="1" s="1"/>
  <c r="C8" i="1" l="1"/>
</calcChain>
</file>

<file path=xl/sharedStrings.xml><?xml version="1.0" encoding="utf-8"?>
<sst xmlns="http://schemas.openxmlformats.org/spreadsheetml/2006/main" count="116" uniqueCount="91">
  <si>
    <t>Máximo de pontos</t>
  </si>
  <si>
    <t>Peso</t>
  </si>
  <si>
    <t>Total</t>
  </si>
  <si>
    <t>Pontuação</t>
  </si>
  <si>
    <t>número de anos</t>
  </si>
  <si>
    <t>número de cursos</t>
  </si>
  <si>
    <t>número de semestres</t>
  </si>
  <si>
    <t>número de participações</t>
  </si>
  <si>
    <t>Total Formação Acadêmica</t>
  </si>
  <si>
    <t>As publicações como primeiro autor receberão 100% da pontuação;</t>
  </si>
  <si>
    <t>como coautor será atribuída pontuação equivalente a 50% em relação à de primeiro autor</t>
  </si>
  <si>
    <t>Total artigos</t>
  </si>
  <si>
    <t>número de capítulos</t>
  </si>
  <si>
    <t>Total Produção Científica</t>
  </si>
  <si>
    <t>número de projetos</t>
  </si>
  <si>
    <t>número de palestras</t>
  </si>
  <si>
    <t>Total Experiência Profissional</t>
  </si>
  <si>
    <t>número de livros</t>
  </si>
  <si>
    <t>número de autorias</t>
  </si>
  <si>
    <t>I. Formação Acadêmica</t>
  </si>
  <si>
    <t>número de experiências</t>
  </si>
  <si>
    <t>número de prêmios</t>
  </si>
  <si>
    <t>número de eventos</t>
  </si>
  <si>
    <t>número de consultorias</t>
  </si>
  <si>
    <t>II. Experiência Profissional</t>
  </si>
  <si>
    <t>III. Produção científica</t>
  </si>
  <si>
    <t>número de orientados</t>
  </si>
  <si>
    <t>número de aprovações</t>
  </si>
  <si>
    <t>Total estágios</t>
  </si>
  <si>
    <t>Nome:</t>
  </si>
  <si>
    <t>Unidade</t>
  </si>
  <si>
    <t>Esta planilha está bloqueada. Apenas as células com fundo amarelo poderão ser preenchidas.</t>
  </si>
  <si>
    <t>ordem</t>
  </si>
  <si>
    <t>Endereço do currículo Lattes:</t>
  </si>
  <si>
    <t>Total Produção Técnica</t>
  </si>
  <si>
    <t>Número</t>
  </si>
  <si>
    <t>Prêmio ou Mérito Profissional ou Acadêmico Nacional:                                                                              2 pontos/prêmio</t>
  </si>
  <si>
    <t>Prêmio ou Mérito Profissional ou Acadêmico Internacional:                                                                              4 pontos/prêmio</t>
  </si>
  <si>
    <t>Para cada item digitar o número equivalente na área amarela. A pontuação será calculada automaticamente.</t>
  </si>
  <si>
    <t>número de cursos de especialização</t>
  </si>
  <si>
    <t>Total Atividade Docente na Graduação</t>
  </si>
  <si>
    <t>PROGRAMA DE PÓS-GRADUAÇÃO EM AQUICULTURA / UNIVERSIDADE FEDERAL DE SANTA CATARINA</t>
  </si>
  <si>
    <t>número de vínculos</t>
  </si>
  <si>
    <t>número de produções</t>
  </si>
  <si>
    <t>PONTUAÇÃO =</t>
  </si>
  <si>
    <r>
      <t xml:space="preserve">Resumos em eventos científicos </t>
    </r>
    <r>
      <rPr>
        <b/>
        <u/>
        <sz val="11"/>
        <color rgb="FFFF0000"/>
        <rFont val="Calibri"/>
        <family val="2"/>
        <scheme val="minor"/>
      </rPr>
      <t/>
    </r>
  </si>
  <si>
    <r>
      <t xml:space="preserve">número de resumos como </t>
    </r>
    <r>
      <rPr>
        <b/>
        <sz val="9"/>
        <color rgb="FFFF0000"/>
        <rFont val="Calibri"/>
        <family val="2"/>
        <scheme val="minor"/>
      </rPr>
      <t>primeiro</t>
    </r>
    <r>
      <rPr>
        <sz val="9"/>
        <color indexed="8"/>
        <rFont val="Calibri"/>
        <family val="2"/>
        <scheme val="minor"/>
      </rPr>
      <t xml:space="preserve"> autor</t>
    </r>
  </si>
  <si>
    <r>
      <t xml:space="preserve">número de resumos como </t>
    </r>
    <r>
      <rPr>
        <b/>
        <sz val="9"/>
        <color rgb="FFFF0000"/>
        <rFont val="Calibri"/>
        <family val="2"/>
        <scheme val="minor"/>
      </rPr>
      <t>coautor</t>
    </r>
  </si>
  <si>
    <t>Participação em projeto de pesquisa ou extensão:                                                                           0,2 ponto/projeto</t>
  </si>
  <si>
    <t>Participação em bancas de Trabalho de Conclusão de Curso:                                                     0,2 ponto/banca</t>
  </si>
  <si>
    <t>Atividade de docência no ensino médio, como professor contratado (efetivo ou substituto): 1 ponto/ano.</t>
  </si>
  <si>
    <t>Trabalho completo em anais de eventos científicos:                                                                        0,2 ponto/trabalho completo</t>
  </si>
  <si>
    <t>Bolsa em Projeto de Pesquisa e/ou Extensão: 2 pontos/ano</t>
  </si>
  <si>
    <r>
      <t>Monitoria em disciplinas: 0,2 pontos/semestre.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</t>
    </r>
    <r>
      <rPr>
        <sz val="11"/>
        <color rgb="FFFF0000"/>
        <rFont val="Calibri"/>
        <family val="2"/>
        <scheme val="minor"/>
      </rPr>
      <t>A monitoria deverá ter carga mínima de 4 horas de atividade por semana (72 horas por semestre)</t>
    </r>
  </si>
  <si>
    <r>
      <t xml:space="preserve">Atividade de docência na Graduação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>, como professor contratado (efetivo ou substituto):                                               1</t>
    </r>
    <r>
      <rPr>
        <sz val="11"/>
        <rFont val="Calibri"/>
        <family val="2"/>
        <scheme val="minor"/>
      </rPr>
      <t xml:space="preserve"> ponto/ano.</t>
    </r>
  </si>
  <si>
    <r>
      <t xml:space="preserve">Vínculo empregatício atual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rFont val="Calibri"/>
        <family val="2"/>
        <scheme val="minor"/>
      </rPr>
      <t>: 3 pontos</t>
    </r>
  </si>
  <si>
    <t>graduação</t>
  </si>
  <si>
    <t>Graduação</t>
  </si>
  <si>
    <r>
      <t>Graduação: concluída ou com matrícula na última fase:</t>
    </r>
    <r>
      <rPr>
        <sz val="11"/>
        <color rgb="FFFF0000"/>
        <rFont val="Calibri"/>
        <family val="2"/>
        <scheme val="minor"/>
      </rPr>
      <t xml:space="preserve"> se em Aquicultura ou áreas afins</t>
    </r>
    <r>
      <rPr>
        <sz val="11"/>
        <color theme="1"/>
        <rFont val="Calibri"/>
        <family val="2"/>
        <scheme val="minor"/>
      </rPr>
      <t>: 15 pontos</t>
    </r>
  </si>
  <si>
    <r>
      <t xml:space="preserve">Graduação: concluída ou com matrícula na última fase: </t>
    </r>
    <r>
      <rPr>
        <sz val="11"/>
        <color rgb="FFFF0000"/>
        <rFont val="Calibri"/>
        <family val="2"/>
        <scheme val="minor"/>
      </rPr>
      <t>se em outras áreas:</t>
    </r>
    <r>
      <rPr>
        <sz val="11"/>
        <color theme="1"/>
        <rFont val="Calibri"/>
        <family val="2"/>
        <scheme val="minor"/>
      </rPr>
      <t xml:space="preserve"> 5 pontos</t>
    </r>
  </si>
  <si>
    <r>
      <t xml:space="preserve">Cursos de Especialização: 2 pontos/curso.                                   </t>
    </r>
    <r>
      <rPr>
        <sz val="11"/>
        <color rgb="FFFF0000"/>
        <rFont val="Calibri"/>
        <family val="2"/>
        <scheme val="minor"/>
      </rPr>
      <t>O curso deverá ter no mínimo 360 horas de duração.</t>
    </r>
  </si>
  <si>
    <t>Organização de eventos científicos: 1 ponto/evento</t>
  </si>
  <si>
    <r>
      <t xml:space="preserve">Experiência Internacional em Aquicultura ou Recursos Pesqueiros (cursos, estágios, treinamento ou trabalho no exterior): 5 pontos/experiência internacional.                                   </t>
    </r>
    <r>
      <rPr>
        <sz val="11"/>
        <color rgb="FFFF0000"/>
        <rFont val="Calibri"/>
        <family val="2"/>
        <scheme val="minor"/>
      </rPr>
      <t>A experiência internacional deverá ter duração mínima comprovada de um mês.</t>
    </r>
  </si>
  <si>
    <r>
      <t xml:space="preserve">Atividade de docência na Graduação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>, como professor contratado (efetivo ou substituto): 3</t>
    </r>
    <r>
      <rPr>
        <sz val="11"/>
        <rFont val="Calibri"/>
        <family val="2"/>
        <scheme val="minor"/>
      </rPr>
      <t xml:space="preserve"> pontos/ano.</t>
    </r>
  </si>
  <si>
    <t>Orientação e/ou supervisão de Trabalho de Conclusão de Curso de graduação: 2 pontos/orientação ou supervisão.</t>
  </si>
  <si>
    <t>Aprovação em concurso público: 1 ponto/ aprovação</t>
  </si>
  <si>
    <r>
      <t xml:space="preserve">Vínculo empregatício atual: se o candidato apresenta vínculo </t>
    </r>
    <r>
      <rPr>
        <sz val="11"/>
        <color rgb="FFFF0000"/>
        <rFont val="Calibri"/>
        <family val="2"/>
        <scheme val="minor"/>
      </rPr>
      <t>em área fim da aquicultura:</t>
    </r>
    <r>
      <rPr>
        <sz val="11"/>
        <color theme="1"/>
        <rFont val="Calibri"/>
        <family val="2"/>
        <scheme val="minor"/>
      </rPr>
      <t xml:space="preserve"> 1 ponto</t>
    </r>
  </si>
  <si>
    <t>Consultorias de natureza técnica ou profissional, dentro da área de Aquicultura: 1 ponto/consultoria</t>
  </si>
  <si>
    <r>
      <t xml:space="preserve">Produção Técnica (patentes registradas, boletins técnicos ou de divulgação científica) </t>
    </r>
    <r>
      <rPr>
        <sz val="11"/>
        <color rgb="FFFF0000"/>
        <rFont val="Calibri"/>
        <family val="2"/>
        <scheme val="minor"/>
      </rPr>
      <t xml:space="preserve">em outras áreas: </t>
    </r>
    <r>
      <rPr>
        <sz val="11"/>
        <rFont val="Calibri"/>
        <family val="2"/>
        <scheme val="minor"/>
      </rPr>
      <t>1 ponto/produção</t>
    </r>
  </si>
  <si>
    <t xml:space="preserve">Capítulo de livro: 5 pontos/capítulo publicado </t>
  </si>
  <si>
    <t>Organização ou edição de livro: 10 pontos/livro</t>
  </si>
  <si>
    <t>Autoria de livro: 15 pontos/livro</t>
  </si>
  <si>
    <t>Resumos em eventos científicos: 0,1 ponto/resumo</t>
  </si>
  <si>
    <r>
      <t>ARTIGO CIENTÍFICO PUBLICADO</t>
    </r>
    <r>
      <rPr>
        <b/>
        <sz val="11"/>
        <color rgb="FFFF0000"/>
        <rFont val="Calibri"/>
        <family val="2"/>
        <scheme val="minor"/>
      </rPr>
      <t xml:space="preserve"> na área de Zootecnia e Recursos Pesqueiros/CAPES</t>
    </r>
  </si>
  <si>
    <r>
      <t xml:space="preserve">número de artigos - </t>
    </r>
    <r>
      <rPr>
        <b/>
        <sz val="9"/>
        <color rgb="FFFF0000"/>
        <rFont val="Calibri"/>
        <family val="2"/>
        <scheme val="minor"/>
      </rPr>
      <t>primeiro</t>
    </r>
    <r>
      <rPr>
        <sz val="9"/>
        <color indexed="8"/>
        <rFont val="Calibri"/>
        <family val="2"/>
        <scheme val="minor"/>
      </rPr>
      <t xml:space="preserve"> autor</t>
    </r>
  </si>
  <si>
    <r>
      <t xml:space="preserve">número de artigos - </t>
    </r>
    <r>
      <rPr>
        <b/>
        <sz val="9"/>
        <color rgb="FFFF0000"/>
        <rFont val="Calibri"/>
        <family val="2"/>
        <scheme val="minor"/>
      </rPr>
      <t>coautor</t>
    </r>
  </si>
  <si>
    <t>percentil na base Scopus de 87,5 a 99,9</t>
  </si>
  <si>
    <t>percentil na base Scopus de  75,0 a 87,4</t>
  </si>
  <si>
    <t>percentil na base Scopus de  62,5 a 74,9</t>
  </si>
  <si>
    <t>percentil na base Scopus de  50.0 a 62,4</t>
  </si>
  <si>
    <t>percentil na base Scopus de  37,5 a 49,9</t>
  </si>
  <si>
    <t>percentil na base Scopus de  25.0 a 37,4</t>
  </si>
  <si>
    <t>percentil na base Scopus de  12,5 a 24,9</t>
  </si>
  <si>
    <t>percentil na base Scopus de  0,10 a 12,4</t>
  </si>
  <si>
    <t>ANEXO VIII - PLANILHA DE PONTUAÇÃO DO "CURRICULUM VITAE"</t>
  </si>
  <si>
    <r>
      <t xml:space="preserve">Estágios não-obrigatórios 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 xml:space="preserve">: 1 ponto/semestre. </t>
    </r>
    <r>
      <rPr>
        <sz val="11"/>
        <color rgb="FFFF0000"/>
        <rFont val="Calibri"/>
        <family val="2"/>
        <scheme val="minor"/>
      </rPr>
      <t xml:space="preserve">Cada estágio deverá ter carga horária mínima de 160 horas/semestre. </t>
    </r>
  </si>
  <si>
    <r>
      <t xml:space="preserve">Estágios não-obrigatórios em </t>
    </r>
    <r>
      <rPr>
        <sz val="11"/>
        <color rgb="FFFF0000"/>
        <rFont val="Calibri"/>
        <family val="2"/>
        <scheme val="minor"/>
      </rPr>
      <t>área afim da Aquicultura</t>
    </r>
    <r>
      <rPr>
        <sz val="11"/>
        <color theme="1"/>
        <rFont val="Calibri"/>
        <family val="2"/>
        <scheme val="minor"/>
      </rPr>
      <t xml:space="preserve">: 0,5 ponto/semestre. </t>
    </r>
    <r>
      <rPr>
        <sz val="11"/>
        <color rgb="FFFF0000"/>
        <rFont val="Calibri"/>
        <family val="2"/>
        <scheme val="minor"/>
      </rPr>
      <t xml:space="preserve">Cada estágio deverá ter carga horária mínima de 160 horas/semestre. </t>
    </r>
  </si>
  <si>
    <t xml:space="preserve">Palestras proferidas na área de Aquicultura: 0,1 ponto/palestra </t>
  </si>
  <si>
    <r>
      <t xml:space="preserve">Cursos ministrados na área de Aquicultura </t>
    </r>
    <r>
      <rPr>
        <sz val="11"/>
        <color rgb="FFFF0000"/>
        <rFont val="Calibri"/>
        <family val="2"/>
        <scheme val="minor"/>
      </rPr>
      <t xml:space="preserve">com duração mínima de 8 horas: </t>
    </r>
    <r>
      <rPr>
        <sz val="11"/>
        <color theme="1"/>
        <rFont val="Calibri"/>
        <family val="2"/>
        <scheme val="minor"/>
      </rPr>
      <t>0,5 ponto/curso</t>
    </r>
  </si>
  <si>
    <r>
      <t xml:space="preserve">Produção Técnica (patentes registradas, boletins técnicos ou de divulgação científica na </t>
    </r>
    <r>
      <rPr>
        <sz val="11"/>
        <color rgb="FFFF0000"/>
        <rFont val="Calibri"/>
        <family val="2"/>
        <scheme val="minor"/>
      </rPr>
      <t>área de Aquicultura:</t>
    </r>
    <r>
      <rPr>
        <sz val="11"/>
        <rFont val="Calibri"/>
        <family val="2"/>
        <scheme val="minor"/>
      </rPr>
      <t xml:space="preserve"> 2 pontos/produção</t>
    </r>
  </si>
  <si>
    <t>EDITAL Nº 06/PPGAQI/2025 - MESTRADO - Ingresso 2026-1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</si>
</sst>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0" fillId="0" borderId="2" xfId="0" applyBorder="1" applyAlignment="1">
      <alignment wrapText="1"/>
    </xf>
    <xf numFmtId="0" fontId="19" fillId="2" borderId="10" xfId="0" applyFont="1" applyFill="1" applyBorder="1" applyAlignment="1">
      <alignment vertical="center"/>
    </xf>
    <xf numFmtId="0" fontId="0" fillId="0" borderId="0" xfId="0" quotePrefix="1"/>
    <xf numFmtId="0" fontId="17" fillId="0" borderId="0" xfId="0" applyFont="1"/>
    <xf numFmtId="0" fontId="0" fillId="0" borderId="2" xfId="0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5" borderId="10" xfId="0" applyFill="1" applyBorder="1" applyAlignment="1">
      <alignment vertical="center" wrapText="1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2" fillId="4" borderId="2" xfId="0" applyFont="1" applyFill="1" applyBorder="1"/>
    <xf numFmtId="0" fontId="19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right" vertical="center"/>
    </xf>
    <xf numFmtId="0" fontId="16" fillId="0" borderId="2" xfId="0" quotePrefix="1" applyFont="1" applyBorder="1" applyAlignment="1">
      <alignment horizontal="right" vertical="center"/>
    </xf>
    <xf numFmtId="2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 wrapText="1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8" borderId="2" xfId="0" applyFont="1" applyFill="1" applyBorder="1" applyAlignment="1">
      <alignment horizontal="right" vertical="center"/>
    </xf>
    <xf numFmtId="0" fontId="0" fillId="5" borderId="4" xfId="0" applyFill="1" applyBorder="1" applyAlignment="1">
      <alignment vertical="center" wrapText="1"/>
    </xf>
    <xf numFmtId="0" fontId="15" fillId="5" borderId="14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right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2" fillId="4" borderId="1" xfId="0" applyFont="1" applyFill="1" applyBorder="1"/>
    <xf numFmtId="0" fontId="1" fillId="4" borderId="2" xfId="0" applyFont="1" applyFill="1" applyBorder="1"/>
    <xf numFmtId="0" fontId="0" fillId="0" borderId="15" xfId="0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right"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2" fontId="0" fillId="4" borderId="3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left" vertical="center" wrapText="1"/>
    </xf>
    <xf numFmtId="0" fontId="18" fillId="7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6" borderId="2" xfId="0" applyFont="1" applyFill="1" applyBorder="1" applyAlignment="1" applyProtection="1">
      <alignment horizontal="left" vertical="center"/>
      <protection locked="0"/>
    </xf>
    <xf numFmtId="0" fontId="16" fillId="7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0" fillId="8" borderId="4" xfId="0" applyFont="1" applyFill="1" applyBorder="1" applyAlignment="1">
      <alignment horizontal="right" vertical="center" wrapText="1"/>
    </xf>
    <xf numFmtId="0" fontId="20" fillId="8" borderId="14" xfId="0" applyFont="1" applyFill="1" applyBorder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K84"/>
  <sheetViews>
    <sheetView showGridLines="0" tabSelected="1" zoomScale="80" zoomScaleNormal="80" workbookViewId="0">
      <selection activeCell="C6" sqref="C6:H6"/>
    </sheetView>
  </sheetViews>
  <sheetFormatPr defaultColWidth="8.85546875" defaultRowHeight="15" x14ac:dyDescent="0.25"/>
  <cols>
    <col min="1" max="1" width="7.5703125" style="24" customWidth="1"/>
    <col min="2" max="2" width="54.5703125" customWidth="1"/>
    <col min="3" max="3" width="10.85546875" customWidth="1"/>
    <col min="4" max="4" width="19.140625" customWidth="1"/>
    <col min="6" max="6" width="5.85546875" customWidth="1"/>
    <col min="7" max="7" width="7.140625" customWidth="1"/>
    <col min="8" max="8" width="10.140625" customWidth="1"/>
  </cols>
  <sheetData>
    <row r="1" spans="1:10" ht="15.6" customHeight="1" x14ac:dyDescent="0.3">
      <c r="B1" s="102" t="s">
        <v>41</v>
      </c>
      <c r="C1" s="102"/>
      <c r="D1" s="102"/>
      <c r="E1" s="102"/>
      <c r="F1" s="102"/>
      <c r="G1" s="102"/>
      <c r="H1" s="102"/>
    </row>
    <row r="2" spans="1:10" ht="17.25" x14ac:dyDescent="0.3">
      <c r="B2" s="102" t="s">
        <v>90</v>
      </c>
      <c r="C2" s="102"/>
      <c r="D2" s="102"/>
      <c r="E2" s="102"/>
      <c r="F2" s="102"/>
      <c r="G2" s="102"/>
      <c r="H2" s="102"/>
    </row>
    <row r="3" spans="1:10" ht="17.25" x14ac:dyDescent="0.3">
      <c r="B3" s="102" t="s">
        <v>84</v>
      </c>
      <c r="C3" s="102"/>
      <c r="D3" s="102"/>
      <c r="E3" s="102"/>
      <c r="F3" s="102"/>
      <c r="G3" s="102"/>
      <c r="H3" s="102"/>
    </row>
    <row r="4" spans="1:10" ht="30" customHeight="1" x14ac:dyDescent="0.25">
      <c r="B4" s="109" t="s">
        <v>31</v>
      </c>
      <c r="C4" s="109"/>
      <c r="D4" s="109"/>
      <c r="E4" s="109"/>
      <c r="F4" s="109"/>
      <c r="G4" s="109"/>
      <c r="H4" s="109"/>
    </row>
    <row r="5" spans="1:10" ht="20.100000000000001" customHeight="1" x14ac:dyDescent="0.25">
      <c r="B5" s="105" t="s">
        <v>38</v>
      </c>
      <c r="C5" s="105"/>
      <c r="D5" s="105"/>
      <c r="E5" s="105"/>
      <c r="F5" s="105"/>
      <c r="G5" s="105"/>
      <c r="H5" s="105"/>
    </row>
    <row r="6" spans="1:10" ht="20.100000000000001" customHeight="1" x14ac:dyDescent="0.25">
      <c r="B6" s="56" t="s">
        <v>29</v>
      </c>
      <c r="C6" s="108"/>
      <c r="D6" s="108"/>
      <c r="E6" s="108"/>
      <c r="F6" s="108"/>
      <c r="G6" s="108"/>
      <c r="H6" s="108"/>
    </row>
    <row r="7" spans="1:10" ht="20.100000000000001" customHeight="1" x14ac:dyDescent="0.25">
      <c r="B7" s="56" t="s">
        <v>33</v>
      </c>
      <c r="C7" s="103"/>
      <c r="D7" s="103"/>
      <c r="E7" s="103"/>
      <c r="F7" s="103"/>
      <c r="G7" s="103"/>
      <c r="H7" s="103"/>
    </row>
    <row r="8" spans="1:10" ht="20.100000000000001" customHeight="1" thickBot="1" x14ac:dyDescent="0.3">
      <c r="B8" s="56" t="s">
        <v>44</v>
      </c>
      <c r="C8" s="57">
        <f>SUM(H23,H41,H71)</f>
        <v>0</v>
      </c>
      <c r="D8" s="58"/>
      <c r="E8" s="58"/>
      <c r="F8" s="58"/>
      <c r="G8" s="58"/>
      <c r="H8" s="58"/>
    </row>
    <row r="9" spans="1:10" ht="27.95" customHeight="1" x14ac:dyDescent="0.25">
      <c r="A9" s="39" t="s">
        <v>32</v>
      </c>
      <c r="B9" s="53" t="s">
        <v>19</v>
      </c>
      <c r="C9" s="40" t="s">
        <v>0</v>
      </c>
      <c r="D9" s="54" t="s">
        <v>30</v>
      </c>
      <c r="E9" s="41" t="s">
        <v>35</v>
      </c>
      <c r="F9" s="54" t="s">
        <v>1</v>
      </c>
      <c r="G9" s="54" t="s">
        <v>2</v>
      </c>
      <c r="H9" s="55" t="s">
        <v>3</v>
      </c>
    </row>
    <row r="10" spans="1:10" ht="27.95" customHeight="1" x14ac:dyDescent="0.25">
      <c r="A10" s="2">
        <v>1</v>
      </c>
      <c r="B10" s="4" t="s">
        <v>58</v>
      </c>
      <c r="C10" s="106">
        <v>15</v>
      </c>
      <c r="D10" s="13" t="s">
        <v>56</v>
      </c>
      <c r="E10" s="8"/>
      <c r="F10" s="1">
        <v>15</v>
      </c>
      <c r="G10" s="2">
        <f>E10*F10</f>
        <v>0</v>
      </c>
      <c r="H10" s="5">
        <f>E10*F10</f>
        <v>0</v>
      </c>
    </row>
    <row r="11" spans="1:10" ht="27.95" customHeight="1" x14ac:dyDescent="0.25">
      <c r="A11" s="2">
        <v>2</v>
      </c>
      <c r="B11" s="60" t="s">
        <v>59</v>
      </c>
      <c r="C11" s="97"/>
      <c r="D11" s="16" t="s">
        <v>56</v>
      </c>
      <c r="E11" s="61"/>
      <c r="F11" s="11">
        <v>5</v>
      </c>
      <c r="G11" s="12">
        <f>E11*F11</f>
        <v>0</v>
      </c>
      <c r="H11" s="5">
        <f>E11*F11</f>
        <v>0</v>
      </c>
    </row>
    <row r="12" spans="1:10" ht="20.100000000000001" customHeight="1" x14ac:dyDescent="0.25">
      <c r="A12" s="25"/>
      <c r="B12" s="111" t="s">
        <v>57</v>
      </c>
      <c r="C12" s="112"/>
      <c r="D12" s="112"/>
      <c r="E12" s="112"/>
      <c r="F12" s="112"/>
      <c r="G12" s="112"/>
      <c r="H12" s="69">
        <f>IF(SUM(H11,H10)&gt;=C10,C10,SUM(H11,H10))</f>
        <v>0</v>
      </c>
    </row>
    <row r="13" spans="1:10" ht="20.100000000000001" customHeight="1" x14ac:dyDescent="0.25">
      <c r="A13" s="2">
        <v>3</v>
      </c>
      <c r="B13" s="63" t="s">
        <v>52</v>
      </c>
      <c r="C13" s="64">
        <v>10</v>
      </c>
      <c r="D13" s="65" t="s">
        <v>4</v>
      </c>
      <c r="E13" s="66"/>
      <c r="F13" s="67">
        <v>2</v>
      </c>
      <c r="G13" s="62">
        <f>E13*F13</f>
        <v>0</v>
      </c>
      <c r="H13" s="68">
        <f t="shared" ref="H13" si="0">IF(G13&gt;=C13,C13,G13)</f>
        <v>0</v>
      </c>
    </row>
    <row r="14" spans="1:10" ht="27.95" customHeight="1" x14ac:dyDescent="0.25">
      <c r="A14" s="2">
        <v>4</v>
      </c>
      <c r="B14" s="4" t="s">
        <v>60</v>
      </c>
      <c r="C14" s="17">
        <v>10</v>
      </c>
      <c r="D14" s="13" t="s">
        <v>39</v>
      </c>
      <c r="E14" s="8"/>
      <c r="F14" s="1">
        <v>2</v>
      </c>
      <c r="G14" s="2">
        <f t="shared" ref="G14:G34" si="1">E14*F14</f>
        <v>0</v>
      </c>
      <c r="H14" s="59">
        <f t="shared" ref="H14" si="2">IF(G14&gt;=C14,C14,G14)</f>
        <v>0</v>
      </c>
      <c r="J14" s="37"/>
    </row>
    <row r="15" spans="1:10" ht="42" customHeight="1" x14ac:dyDescent="0.25">
      <c r="A15" s="2">
        <v>5</v>
      </c>
      <c r="B15" s="4" t="s">
        <v>53</v>
      </c>
      <c r="C15" s="17">
        <v>10</v>
      </c>
      <c r="D15" s="13" t="s">
        <v>6</v>
      </c>
      <c r="E15" s="8"/>
      <c r="F15" s="1">
        <v>0.2</v>
      </c>
      <c r="G15" s="2">
        <f t="shared" si="1"/>
        <v>0</v>
      </c>
      <c r="H15" s="89">
        <f t="shared" ref="H15:H22" si="3">IF(G15&gt;=C15,C15,G15)</f>
        <v>0</v>
      </c>
    </row>
    <row r="16" spans="1:10" ht="42" customHeight="1" x14ac:dyDescent="0.25">
      <c r="A16" s="2">
        <v>6</v>
      </c>
      <c r="B16" s="4" t="s">
        <v>85</v>
      </c>
      <c r="C16" s="106">
        <v>10</v>
      </c>
      <c r="D16" s="13" t="s">
        <v>6</v>
      </c>
      <c r="E16" s="6"/>
      <c r="F16" s="1">
        <v>1</v>
      </c>
      <c r="G16" s="2">
        <f>E16*F16</f>
        <v>0</v>
      </c>
      <c r="H16" s="3">
        <f>E16*F16</f>
        <v>0</v>
      </c>
      <c r="J16" s="36"/>
    </row>
    <row r="17" spans="1:8" ht="42" customHeight="1" x14ac:dyDescent="0.25">
      <c r="A17" s="2">
        <v>7</v>
      </c>
      <c r="B17" s="60" t="s">
        <v>86</v>
      </c>
      <c r="C17" s="107"/>
      <c r="D17" s="16" t="s">
        <v>6</v>
      </c>
      <c r="E17" s="20"/>
      <c r="F17" s="11">
        <v>0.5</v>
      </c>
      <c r="G17" s="12">
        <f>E17*F17</f>
        <v>0</v>
      </c>
      <c r="H17" s="90">
        <f>E17*F17</f>
        <v>0</v>
      </c>
    </row>
    <row r="18" spans="1:8" ht="20.100000000000001" customHeight="1" x14ac:dyDescent="0.25">
      <c r="B18" s="70"/>
      <c r="C18" s="71"/>
      <c r="D18" s="72"/>
      <c r="E18" s="73"/>
      <c r="F18" s="74"/>
      <c r="G18" s="75" t="s">
        <v>28</v>
      </c>
      <c r="H18" s="45">
        <f>IF(SUM(H17,H16)&gt;=C16,C16,SUM(H17,H16))</f>
        <v>0</v>
      </c>
    </row>
    <row r="19" spans="1:8" ht="20.100000000000001" customHeight="1" x14ac:dyDescent="0.25">
      <c r="A19" s="2">
        <v>8</v>
      </c>
      <c r="B19" s="63" t="s">
        <v>61</v>
      </c>
      <c r="C19" s="62">
        <v>5</v>
      </c>
      <c r="D19" s="65" t="s">
        <v>22</v>
      </c>
      <c r="E19" s="66"/>
      <c r="F19" s="67">
        <v>1</v>
      </c>
      <c r="G19" s="62">
        <f t="shared" si="1"/>
        <v>0</v>
      </c>
      <c r="H19" s="68">
        <f t="shared" si="3"/>
        <v>0</v>
      </c>
    </row>
    <row r="20" spans="1:8" ht="27.95" customHeight="1" x14ac:dyDescent="0.25">
      <c r="A20" s="2">
        <v>9</v>
      </c>
      <c r="B20" s="4" t="s">
        <v>36</v>
      </c>
      <c r="C20" s="2">
        <v>10</v>
      </c>
      <c r="D20" s="13" t="s">
        <v>21</v>
      </c>
      <c r="E20" s="8"/>
      <c r="F20" s="1">
        <v>2</v>
      </c>
      <c r="G20" s="2">
        <f t="shared" si="1"/>
        <v>0</v>
      </c>
      <c r="H20" s="3">
        <f t="shared" si="3"/>
        <v>0</v>
      </c>
    </row>
    <row r="21" spans="1:8" ht="27.95" customHeight="1" x14ac:dyDescent="0.25">
      <c r="A21" s="2">
        <v>10</v>
      </c>
      <c r="B21" s="4" t="s">
        <v>37</v>
      </c>
      <c r="C21" s="2">
        <v>20</v>
      </c>
      <c r="D21" s="13" t="s">
        <v>21</v>
      </c>
      <c r="E21" s="8"/>
      <c r="F21" s="1">
        <v>4</v>
      </c>
      <c r="G21" s="2">
        <f t="shared" si="1"/>
        <v>0</v>
      </c>
      <c r="H21" s="3">
        <f t="shared" si="3"/>
        <v>0</v>
      </c>
    </row>
    <row r="22" spans="1:8" ht="69.95" customHeight="1" x14ac:dyDescent="0.25">
      <c r="A22" s="2">
        <v>11</v>
      </c>
      <c r="B22" s="4" t="s">
        <v>62</v>
      </c>
      <c r="C22" s="2">
        <v>25</v>
      </c>
      <c r="D22" s="13" t="s">
        <v>20</v>
      </c>
      <c r="E22" s="8"/>
      <c r="F22" s="1">
        <v>5</v>
      </c>
      <c r="G22" s="2">
        <f t="shared" si="1"/>
        <v>0</v>
      </c>
      <c r="H22" s="3">
        <f t="shared" si="3"/>
        <v>0</v>
      </c>
    </row>
    <row r="23" spans="1:8" ht="20.100000000000001" customHeight="1" thickBot="1" x14ac:dyDescent="0.3">
      <c r="B23" s="26"/>
      <c r="C23" s="27"/>
      <c r="D23" s="28"/>
      <c r="E23" s="27"/>
      <c r="F23" s="27"/>
      <c r="G23" s="29" t="s">
        <v>8</v>
      </c>
      <c r="H23" s="82">
        <f>SUM(H19:H22,H18,H12:H15)</f>
        <v>0</v>
      </c>
    </row>
    <row r="24" spans="1:8" ht="20.100000000000001" customHeight="1" x14ac:dyDescent="0.25">
      <c r="B24" s="35" t="s">
        <v>24</v>
      </c>
      <c r="C24" s="30"/>
      <c r="D24" s="31"/>
      <c r="E24" s="30"/>
      <c r="F24" s="30"/>
      <c r="G24" s="32"/>
      <c r="H24" s="33"/>
    </row>
    <row r="25" spans="1:8" ht="27.95" customHeight="1" x14ac:dyDescent="0.25">
      <c r="A25" s="2">
        <v>12</v>
      </c>
      <c r="B25" s="4" t="s">
        <v>50</v>
      </c>
      <c r="C25" s="2">
        <v>5</v>
      </c>
      <c r="D25" s="13" t="s">
        <v>4</v>
      </c>
      <c r="E25" s="6"/>
      <c r="F25" s="1">
        <v>1</v>
      </c>
      <c r="G25" s="2">
        <f t="shared" si="1"/>
        <v>0</v>
      </c>
      <c r="H25" s="3">
        <f t="shared" ref="H25:H36" si="4">IF(G25&gt;=C25,C25,G25)</f>
        <v>0</v>
      </c>
    </row>
    <row r="26" spans="1:8" ht="42" customHeight="1" x14ac:dyDescent="0.25">
      <c r="A26" s="2">
        <v>13</v>
      </c>
      <c r="B26" s="4" t="s">
        <v>63</v>
      </c>
      <c r="C26" s="106">
        <v>15</v>
      </c>
      <c r="D26" s="13" t="s">
        <v>4</v>
      </c>
      <c r="E26" s="6"/>
      <c r="F26" s="1">
        <v>3</v>
      </c>
      <c r="G26" s="2">
        <f>E26*F26</f>
        <v>0</v>
      </c>
      <c r="H26" s="3">
        <f>E26*F26</f>
        <v>0</v>
      </c>
    </row>
    <row r="27" spans="1:8" ht="42" customHeight="1" x14ac:dyDescent="0.25">
      <c r="A27" s="2">
        <v>14</v>
      </c>
      <c r="B27" s="60" t="s">
        <v>54</v>
      </c>
      <c r="C27" s="107"/>
      <c r="D27" s="16" t="s">
        <v>4</v>
      </c>
      <c r="E27" s="20"/>
      <c r="F27" s="11">
        <v>1</v>
      </c>
      <c r="G27" s="12">
        <f>E27*F27</f>
        <v>0</v>
      </c>
      <c r="H27" s="5">
        <f>E27*F27</f>
        <v>0</v>
      </c>
    </row>
    <row r="28" spans="1:8" ht="20.100000000000001" customHeight="1" x14ac:dyDescent="0.25">
      <c r="B28" s="70"/>
      <c r="C28" s="71"/>
      <c r="D28" s="72"/>
      <c r="E28" s="73"/>
      <c r="F28" s="71"/>
      <c r="G28" s="75" t="s">
        <v>40</v>
      </c>
      <c r="H28" s="45">
        <f>IF(SUM(H27,H26)&gt;=C26,C26,SUM(H27,H26))</f>
        <v>0</v>
      </c>
    </row>
    <row r="29" spans="1:8" ht="27.95" customHeight="1" x14ac:dyDescent="0.25">
      <c r="A29" s="2">
        <v>15</v>
      </c>
      <c r="B29" s="63" t="s">
        <v>64</v>
      </c>
      <c r="C29" s="62">
        <v>10</v>
      </c>
      <c r="D29" s="65" t="s">
        <v>26</v>
      </c>
      <c r="E29" s="76"/>
      <c r="F29" s="67">
        <v>2</v>
      </c>
      <c r="G29" s="62">
        <f t="shared" si="1"/>
        <v>0</v>
      </c>
      <c r="H29" s="68">
        <f t="shared" si="4"/>
        <v>0</v>
      </c>
    </row>
    <row r="30" spans="1:8" ht="27.95" customHeight="1" x14ac:dyDescent="0.25">
      <c r="A30" s="2">
        <v>16</v>
      </c>
      <c r="B30" s="4" t="s">
        <v>48</v>
      </c>
      <c r="C30" s="2">
        <v>2</v>
      </c>
      <c r="D30" s="13" t="s">
        <v>14</v>
      </c>
      <c r="E30" s="6"/>
      <c r="F30" s="1">
        <v>0.2</v>
      </c>
      <c r="G30" s="2">
        <f t="shared" si="1"/>
        <v>0</v>
      </c>
      <c r="H30" s="89">
        <f t="shared" si="4"/>
        <v>0</v>
      </c>
    </row>
    <row r="31" spans="1:8" ht="27.95" customHeight="1" x14ac:dyDescent="0.25">
      <c r="A31" s="2">
        <v>17</v>
      </c>
      <c r="B31" s="4" t="s">
        <v>88</v>
      </c>
      <c r="C31" s="2">
        <v>5</v>
      </c>
      <c r="D31" s="13" t="s">
        <v>5</v>
      </c>
      <c r="E31" s="6"/>
      <c r="F31" s="1">
        <v>0.5</v>
      </c>
      <c r="G31" s="2">
        <f t="shared" si="1"/>
        <v>0</v>
      </c>
      <c r="H31" s="89">
        <f t="shared" si="4"/>
        <v>0</v>
      </c>
    </row>
    <row r="32" spans="1:8" ht="27.95" customHeight="1" x14ac:dyDescent="0.25">
      <c r="A32" s="2">
        <v>18</v>
      </c>
      <c r="B32" s="4" t="s">
        <v>87</v>
      </c>
      <c r="C32" s="2">
        <v>1</v>
      </c>
      <c r="D32" s="13" t="s">
        <v>15</v>
      </c>
      <c r="E32" s="6"/>
      <c r="F32" s="1">
        <v>0.1</v>
      </c>
      <c r="G32" s="2">
        <f t="shared" si="1"/>
        <v>0</v>
      </c>
      <c r="H32" s="89">
        <f t="shared" si="4"/>
        <v>0</v>
      </c>
    </row>
    <row r="33" spans="1:11" ht="27.95" customHeight="1" x14ac:dyDescent="0.25">
      <c r="A33" s="2">
        <v>19</v>
      </c>
      <c r="B33" s="4" t="s">
        <v>49</v>
      </c>
      <c r="C33" s="2">
        <v>2</v>
      </c>
      <c r="D33" s="13" t="s">
        <v>7</v>
      </c>
      <c r="E33" s="6"/>
      <c r="F33" s="1">
        <v>0.2</v>
      </c>
      <c r="G33" s="2">
        <f t="shared" si="1"/>
        <v>0</v>
      </c>
      <c r="H33" s="89">
        <f t="shared" si="4"/>
        <v>0</v>
      </c>
    </row>
    <row r="34" spans="1:11" ht="20.100000000000001" customHeight="1" x14ac:dyDescent="0.25">
      <c r="A34" s="2">
        <v>20</v>
      </c>
      <c r="B34" s="4" t="s">
        <v>65</v>
      </c>
      <c r="C34" s="2">
        <v>5</v>
      </c>
      <c r="D34" s="13" t="s">
        <v>27</v>
      </c>
      <c r="E34" s="6"/>
      <c r="F34" s="1">
        <v>1</v>
      </c>
      <c r="G34" s="2">
        <f t="shared" si="1"/>
        <v>0</v>
      </c>
      <c r="H34" s="3">
        <f t="shared" si="4"/>
        <v>0</v>
      </c>
    </row>
    <row r="35" spans="1:11" ht="20.100000000000001" customHeight="1" x14ac:dyDescent="0.25">
      <c r="A35" s="2">
        <v>21</v>
      </c>
      <c r="B35" s="38" t="s">
        <v>55</v>
      </c>
      <c r="C35" s="17">
        <v>3</v>
      </c>
      <c r="D35" s="13" t="s">
        <v>42</v>
      </c>
      <c r="E35" s="6"/>
      <c r="F35" s="1">
        <v>3</v>
      </c>
      <c r="G35" s="2">
        <f>E35*F35</f>
        <v>0</v>
      </c>
      <c r="H35" s="3">
        <f t="shared" si="4"/>
        <v>0</v>
      </c>
    </row>
    <row r="36" spans="1:11" ht="27.95" customHeight="1" x14ac:dyDescent="0.25">
      <c r="A36" s="2">
        <v>22</v>
      </c>
      <c r="B36" s="38" t="s">
        <v>66</v>
      </c>
      <c r="C36" s="17">
        <v>1</v>
      </c>
      <c r="D36" s="13" t="s">
        <v>42</v>
      </c>
      <c r="E36" s="6"/>
      <c r="F36" s="1">
        <v>1</v>
      </c>
      <c r="G36" s="2">
        <f>E36*F36</f>
        <v>0</v>
      </c>
      <c r="H36" s="3">
        <f t="shared" si="4"/>
        <v>0</v>
      </c>
    </row>
    <row r="37" spans="1:11" ht="27.95" customHeight="1" x14ac:dyDescent="0.25">
      <c r="A37" s="2">
        <v>23</v>
      </c>
      <c r="B37" s="4" t="s">
        <v>67</v>
      </c>
      <c r="C37" s="17">
        <v>5</v>
      </c>
      <c r="D37" s="13" t="s">
        <v>23</v>
      </c>
      <c r="E37" s="43"/>
      <c r="F37" s="1">
        <v>1</v>
      </c>
      <c r="G37" s="2">
        <f>E37*F37</f>
        <v>0</v>
      </c>
      <c r="H37" s="3">
        <f t="shared" ref="H37" si="5">IF(G37&gt;=C37,C37,G37)</f>
        <v>0</v>
      </c>
    </row>
    <row r="38" spans="1:11" ht="42" customHeight="1" x14ac:dyDescent="0.25">
      <c r="A38" s="2">
        <v>24</v>
      </c>
      <c r="B38" s="4" t="s">
        <v>89</v>
      </c>
      <c r="C38" s="106">
        <v>6</v>
      </c>
      <c r="D38" s="13" t="s">
        <v>43</v>
      </c>
      <c r="E38" s="6"/>
      <c r="F38" s="1">
        <v>2</v>
      </c>
      <c r="G38" s="2">
        <f>E38*F38</f>
        <v>0</v>
      </c>
      <c r="H38" s="3">
        <f>E38*F38</f>
        <v>0</v>
      </c>
    </row>
    <row r="39" spans="1:11" ht="27.95" customHeight="1" x14ac:dyDescent="0.25">
      <c r="A39" s="2">
        <v>25</v>
      </c>
      <c r="B39" s="60" t="s">
        <v>68</v>
      </c>
      <c r="C39" s="107"/>
      <c r="D39" s="16" t="s">
        <v>43</v>
      </c>
      <c r="E39" s="20"/>
      <c r="F39" s="11">
        <v>1</v>
      </c>
      <c r="G39" s="12">
        <f>E39*F39</f>
        <v>0</v>
      </c>
      <c r="H39" s="5">
        <f>E39*F39</f>
        <v>0</v>
      </c>
      <c r="K39" s="36"/>
    </row>
    <row r="40" spans="1:11" ht="20.100000000000001" customHeight="1" x14ac:dyDescent="0.25">
      <c r="A40" s="25"/>
      <c r="B40" s="70"/>
      <c r="C40" s="71"/>
      <c r="D40" s="72"/>
      <c r="E40" s="73"/>
      <c r="F40" s="74"/>
      <c r="G40" s="75" t="s">
        <v>34</v>
      </c>
      <c r="H40" s="45">
        <f>IF(SUM(H39,H38)&gt;=C38,C38,SUM(H39,H38))</f>
        <v>0</v>
      </c>
    </row>
    <row r="41" spans="1:11" ht="20.100000000000001" customHeight="1" x14ac:dyDescent="0.3">
      <c r="A41" s="25"/>
      <c r="B41" s="77"/>
      <c r="C41" s="78"/>
      <c r="D41" s="79"/>
      <c r="E41" s="79"/>
      <c r="F41" s="79"/>
      <c r="G41" s="80" t="s">
        <v>16</v>
      </c>
      <c r="H41" s="81">
        <f>SUM(H29:H37,H40,H25,H28)</f>
        <v>0</v>
      </c>
      <c r="K41" s="36"/>
    </row>
    <row r="42" spans="1:11" ht="18.75" x14ac:dyDescent="0.25">
      <c r="A42" s="25"/>
      <c r="B42" s="47" t="s">
        <v>25</v>
      </c>
      <c r="C42" s="48"/>
      <c r="D42" s="49"/>
      <c r="E42" s="48"/>
      <c r="F42" s="48"/>
      <c r="G42" s="50"/>
      <c r="H42" s="51"/>
    </row>
    <row r="43" spans="1:11" x14ac:dyDescent="0.25">
      <c r="A43" s="25"/>
      <c r="B43" s="52" t="s">
        <v>9</v>
      </c>
      <c r="C43" s="48"/>
      <c r="D43" s="49"/>
      <c r="E43" s="48"/>
      <c r="F43" s="48"/>
      <c r="G43" s="50"/>
      <c r="H43" s="51"/>
    </row>
    <row r="44" spans="1:11" x14ac:dyDescent="0.25">
      <c r="A44" s="25"/>
      <c r="B44" s="52" t="s">
        <v>10</v>
      </c>
      <c r="C44" s="48"/>
      <c r="D44" s="49"/>
      <c r="E44" s="48"/>
      <c r="F44" s="48"/>
      <c r="G44" s="50"/>
      <c r="H44" s="51"/>
    </row>
    <row r="45" spans="1:11" ht="20.100000000000001" customHeight="1" x14ac:dyDescent="0.25">
      <c r="A45" s="44"/>
      <c r="B45" s="104" t="s">
        <v>45</v>
      </c>
      <c r="C45" s="104"/>
      <c r="D45" s="104"/>
      <c r="E45" s="104"/>
      <c r="F45" s="104"/>
      <c r="G45" s="104"/>
      <c r="H45" s="104"/>
    </row>
    <row r="46" spans="1:11" ht="24" customHeight="1" x14ac:dyDescent="0.25">
      <c r="A46" s="91">
        <v>26</v>
      </c>
      <c r="B46" s="99" t="s">
        <v>72</v>
      </c>
      <c r="C46" s="106">
        <v>1</v>
      </c>
      <c r="D46" s="13" t="s">
        <v>46</v>
      </c>
      <c r="E46" s="6"/>
      <c r="F46" s="110">
        <v>0.1</v>
      </c>
      <c r="G46" s="91">
        <f>E46*F46+(E47*F46/2)</f>
        <v>0</v>
      </c>
      <c r="H46" s="92">
        <f>IF(G46&gt;=C46,C46,G46)</f>
        <v>0</v>
      </c>
    </row>
    <row r="47" spans="1:11" ht="24" customHeight="1" x14ac:dyDescent="0.25">
      <c r="A47" s="91"/>
      <c r="B47" s="99"/>
      <c r="C47" s="106"/>
      <c r="D47" s="13" t="s">
        <v>47</v>
      </c>
      <c r="E47" s="6"/>
      <c r="F47" s="110"/>
      <c r="G47" s="91"/>
      <c r="H47" s="92"/>
    </row>
    <row r="48" spans="1:11" ht="24" customHeight="1" x14ac:dyDescent="0.25">
      <c r="A48" s="91">
        <v>27</v>
      </c>
      <c r="B48" s="99" t="s">
        <v>51</v>
      </c>
      <c r="C48" s="106">
        <v>2</v>
      </c>
      <c r="D48" s="13" t="s">
        <v>46</v>
      </c>
      <c r="E48" s="6"/>
      <c r="F48" s="110">
        <v>0.2</v>
      </c>
      <c r="G48" s="91">
        <f>E48*F48+(E49*F48/2)</f>
        <v>0</v>
      </c>
      <c r="H48" s="92">
        <f>IF(G48&gt;=C48,C48,G48)</f>
        <v>0</v>
      </c>
    </row>
    <row r="49" spans="1:8" ht="24" customHeight="1" x14ac:dyDescent="0.25">
      <c r="A49" s="91"/>
      <c r="B49" s="99"/>
      <c r="C49" s="106"/>
      <c r="D49" s="13" t="s">
        <v>47</v>
      </c>
      <c r="E49" s="6"/>
      <c r="F49" s="110"/>
      <c r="G49" s="91"/>
      <c r="H49" s="92"/>
    </row>
    <row r="50" spans="1:8" ht="20.100000000000001" customHeight="1" x14ac:dyDescent="0.25">
      <c r="A50" s="44"/>
      <c r="B50" s="104" t="s">
        <v>73</v>
      </c>
      <c r="C50" s="104"/>
      <c r="D50" s="104"/>
      <c r="E50" s="104"/>
      <c r="F50" s="104"/>
      <c r="G50" s="104"/>
      <c r="H50" s="104"/>
    </row>
    <row r="51" spans="1:8" ht="24" customHeight="1" x14ac:dyDescent="0.25">
      <c r="A51" s="91">
        <v>28</v>
      </c>
      <c r="B51" s="99" t="s">
        <v>76</v>
      </c>
      <c r="C51" s="100">
        <v>100</v>
      </c>
      <c r="D51" s="13" t="s">
        <v>74</v>
      </c>
      <c r="E51" s="6"/>
      <c r="F51" s="101">
        <v>10</v>
      </c>
      <c r="G51" s="91">
        <f>E51*F51+(E52*F51/2)</f>
        <v>0</v>
      </c>
      <c r="H51" s="92">
        <f>IF(G51&gt;=C51,C51,G51)</f>
        <v>0</v>
      </c>
    </row>
    <row r="52" spans="1:8" ht="24" customHeight="1" x14ac:dyDescent="0.25">
      <c r="A52" s="91"/>
      <c r="B52" s="99"/>
      <c r="C52" s="100"/>
      <c r="D52" s="13" t="s">
        <v>75</v>
      </c>
      <c r="E52" s="6"/>
      <c r="F52" s="101"/>
      <c r="G52" s="91"/>
      <c r="H52" s="92"/>
    </row>
    <row r="53" spans="1:8" ht="24" customHeight="1" x14ac:dyDescent="0.25">
      <c r="A53" s="91">
        <v>29</v>
      </c>
      <c r="B53" s="99" t="s">
        <v>77</v>
      </c>
      <c r="C53" s="100">
        <v>87.5</v>
      </c>
      <c r="D53" s="13" t="s">
        <v>74</v>
      </c>
      <c r="E53" s="6"/>
      <c r="F53" s="101">
        <v>8.5</v>
      </c>
      <c r="G53" s="91">
        <f>E53*F53+(E54*F53/2)</f>
        <v>0</v>
      </c>
      <c r="H53" s="92">
        <f>IF(G53&gt;=C53,C53,G53)</f>
        <v>0</v>
      </c>
    </row>
    <row r="54" spans="1:8" ht="24" customHeight="1" x14ac:dyDescent="0.25">
      <c r="A54" s="91"/>
      <c r="B54" s="99"/>
      <c r="C54" s="100"/>
      <c r="D54" s="13" t="s">
        <v>75</v>
      </c>
      <c r="E54" s="6"/>
      <c r="F54" s="101"/>
      <c r="G54" s="91"/>
      <c r="H54" s="92"/>
    </row>
    <row r="55" spans="1:8" ht="24" customHeight="1" x14ac:dyDescent="0.25">
      <c r="A55" s="91">
        <v>30</v>
      </c>
      <c r="B55" s="99" t="s">
        <v>78</v>
      </c>
      <c r="C55" s="95">
        <v>75</v>
      </c>
      <c r="D55" s="13" t="s">
        <v>74</v>
      </c>
      <c r="E55" s="6"/>
      <c r="F55" s="93">
        <v>7.5</v>
      </c>
      <c r="G55" s="91">
        <f>E55*F55+(E56*F55/2)</f>
        <v>0</v>
      </c>
      <c r="H55" s="92">
        <f>IF(G55&gt;=C55,C55,G55)</f>
        <v>0</v>
      </c>
    </row>
    <row r="56" spans="1:8" ht="24" customHeight="1" x14ac:dyDescent="0.25">
      <c r="A56" s="91"/>
      <c r="B56" s="99"/>
      <c r="C56" s="96"/>
      <c r="D56" s="13" t="s">
        <v>75</v>
      </c>
      <c r="E56" s="6"/>
      <c r="F56" s="94"/>
      <c r="G56" s="91"/>
      <c r="H56" s="92"/>
    </row>
    <row r="57" spans="1:8" ht="24" customHeight="1" x14ac:dyDescent="0.25">
      <c r="A57" s="97">
        <v>31</v>
      </c>
      <c r="B57" s="99" t="s">
        <v>79</v>
      </c>
      <c r="C57" s="95">
        <v>62.5</v>
      </c>
      <c r="D57" s="13" t="s">
        <v>74</v>
      </c>
      <c r="E57" s="6"/>
      <c r="F57" s="93">
        <v>6.25</v>
      </c>
      <c r="G57" s="91">
        <f>E57*F57+(E58*F57/2)</f>
        <v>0</v>
      </c>
      <c r="H57" s="92">
        <f>IF(G57&gt;=C57,C57,G57)</f>
        <v>0</v>
      </c>
    </row>
    <row r="58" spans="1:8" ht="24" customHeight="1" x14ac:dyDescent="0.25">
      <c r="A58" s="98"/>
      <c r="B58" s="99"/>
      <c r="C58" s="96"/>
      <c r="D58" s="13" t="s">
        <v>75</v>
      </c>
      <c r="E58" s="6"/>
      <c r="F58" s="94"/>
      <c r="G58" s="91"/>
      <c r="H58" s="92"/>
    </row>
    <row r="59" spans="1:8" ht="24" customHeight="1" x14ac:dyDescent="0.25">
      <c r="A59" s="97">
        <v>32</v>
      </c>
      <c r="B59" s="99" t="s">
        <v>80</v>
      </c>
      <c r="C59" s="100">
        <v>50</v>
      </c>
      <c r="D59" s="13" t="s">
        <v>74</v>
      </c>
      <c r="E59" s="6"/>
      <c r="F59" s="101">
        <v>7</v>
      </c>
      <c r="G59" s="91">
        <f>E59*F59+(E60*F59/2)</f>
        <v>0</v>
      </c>
      <c r="H59" s="92">
        <f>IF(G59&gt;=C59,C59,G59)</f>
        <v>0</v>
      </c>
    </row>
    <row r="60" spans="1:8" ht="24" customHeight="1" x14ac:dyDescent="0.25">
      <c r="A60" s="98"/>
      <c r="B60" s="99"/>
      <c r="C60" s="100"/>
      <c r="D60" s="13" t="s">
        <v>75</v>
      </c>
      <c r="E60" s="6"/>
      <c r="F60" s="101"/>
      <c r="G60" s="91"/>
      <c r="H60" s="92"/>
    </row>
    <row r="61" spans="1:8" ht="24" customHeight="1" x14ac:dyDescent="0.25">
      <c r="A61" s="91">
        <f>A59+1</f>
        <v>33</v>
      </c>
      <c r="B61" s="99" t="s">
        <v>81</v>
      </c>
      <c r="C61" s="100">
        <v>37.5</v>
      </c>
      <c r="D61" s="13" t="s">
        <v>74</v>
      </c>
      <c r="E61" s="6"/>
      <c r="F61" s="101">
        <v>5.5</v>
      </c>
      <c r="G61" s="91">
        <f>E61*F61+(E62*F61/2)</f>
        <v>0</v>
      </c>
      <c r="H61" s="92">
        <f>IF(G61&gt;=C61,C61,G61)</f>
        <v>0</v>
      </c>
    </row>
    <row r="62" spans="1:8" ht="24" customHeight="1" x14ac:dyDescent="0.25">
      <c r="A62" s="91"/>
      <c r="B62" s="99"/>
      <c r="C62" s="100"/>
      <c r="D62" s="13" t="s">
        <v>75</v>
      </c>
      <c r="E62" s="6"/>
      <c r="F62" s="101"/>
      <c r="G62" s="91"/>
      <c r="H62" s="92"/>
    </row>
    <row r="63" spans="1:8" ht="24" customHeight="1" x14ac:dyDescent="0.25">
      <c r="A63" s="91">
        <v>34</v>
      </c>
      <c r="B63" s="99" t="s">
        <v>82</v>
      </c>
      <c r="C63" s="100">
        <v>25</v>
      </c>
      <c r="D63" s="13" t="s">
        <v>74</v>
      </c>
      <c r="E63" s="6"/>
      <c r="F63" s="101">
        <v>4</v>
      </c>
      <c r="G63" s="91">
        <f>E63*F63+(E64*F63/2)</f>
        <v>0</v>
      </c>
      <c r="H63" s="92">
        <f>IF(G63&gt;=C63,C63,G63)</f>
        <v>0</v>
      </c>
    </row>
    <row r="64" spans="1:8" ht="24" customHeight="1" x14ac:dyDescent="0.25">
      <c r="A64" s="91"/>
      <c r="B64" s="99"/>
      <c r="C64" s="100"/>
      <c r="D64" s="13" t="s">
        <v>75</v>
      </c>
      <c r="E64" s="6"/>
      <c r="F64" s="101"/>
      <c r="G64" s="91"/>
      <c r="H64" s="92"/>
    </row>
    <row r="65" spans="1:8" ht="24" customHeight="1" x14ac:dyDescent="0.25">
      <c r="A65" s="91">
        <v>35</v>
      </c>
      <c r="B65" s="99" t="s">
        <v>83</v>
      </c>
      <c r="C65" s="100">
        <v>12.5</v>
      </c>
      <c r="D65" s="13" t="s">
        <v>74</v>
      </c>
      <c r="E65" s="6"/>
      <c r="F65" s="101">
        <v>2.5</v>
      </c>
      <c r="G65" s="91">
        <f>E65*F65+(E66*F65/2)</f>
        <v>0</v>
      </c>
      <c r="H65" s="92">
        <f>IF(G65&gt;=C65,C65,G65)</f>
        <v>0</v>
      </c>
    </row>
    <row r="66" spans="1:8" ht="24" customHeight="1" x14ac:dyDescent="0.25">
      <c r="A66" s="91"/>
      <c r="B66" s="99"/>
      <c r="C66" s="100"/>
      <c r="D66" s="13" t="s">
        <v>75</v>
      </c>
      <c r="E66" s="6"/>
      <c r="F66" s="101"/>
      <c r="G66" s="91"/>
      <c r="H66" s="92"/>
    </row>
    <row r="67" spans="1:8" ht="20.100000000000001" customHeight="1" x14ac:dyDescent="0.25">
      <c r="A67" s="91">
        <v>36</v>
      </c>
      <c r="B67" s="42"/>
      <c r="C67" s="19"/>
      <c r="D67" s="14"/>
      <c r="E67" s="7"/>
      <c r="F67" s="9"/>
      <c r="G67" s="10" t="s">
        <v>11</v>
      </c>
      <c r="H67" s="21">
        <f>SUM(H51:H66)</f>
        <v>0</v>
      </c>
    </row>
    <row r="68" spans="1:8" ht="20.100000000000001" customHeight="1" x14ac:dyDescent="0.25">
      <c r="A68" s="91"/>
      <c r="B68" s="34" t="s">
        <v>69</v>
      </c>
      <c r="C68" s="18">
        <v>25</v>
      </c>
      <c r="D68" s="16" t="s">
        <v>12</v>
      </c>
      <c r="E68" s="6"/>
      <c r="F68" s="1">
        <v>5</v>
      </c>
      <c r="G68" s="12">
        <f>E68*F68</f>
        <v>0</v>
      </c>
      <c r="H68" s="5">
        <f>IF(G68&gt;=C68,C68,G68)</f>
        <v>0</v>
      </c>
    </row>
    <row r="69" spans="1:8" ht="20.100000000000001" customHeight="1" x14ac:dyDescent="0.25">
      <c r="A69" s="2">
        <v>37</v>
      </c>
      <c r="B69" s="22" t="s">
        <v>70</v>
      </c>
      <c r="C69" s="2">
        <v>50</v>
      </c>
      <c r="D69" s="15" t="s">
        <v>17</v>
      </c>
      <c r="E69" s="6"/>
      <c r="F69" s="1">
        <v>10</v>
      </c>
      <c r="G69" s="12">
        <f t="shared" ref="G69:G70" si="6">E69*F69</f>
        <v>0</v>
      </c>
      <c r="H69" s="5">
        <f t="shared" ref="H69:H70" si="7">IF(G69&gt;=C69,C69,G69)</f>
        <v>0</v>
      </c>
    </row>
    <row r="70" spans="1:8" ht="20.100000000000001" customHeight="1" x14ac:dyDescent="0.25">
      <c r="A70" s="2">
        <v>38</v>
      </c>
      <c r="B70" s="23" t="s">
        <v>71</v>
      </c>
      <c r="C70" s="12">
        <v>75</v>
      </c>
      <c r="D70" s="16" t="s">
        <v>18</v>
      </c>
      <c r="E70" s="20"/>
      <c r="F70" s="11">
        <v>15</v>
      </c>
      <c r="G70" s="12">
        <f t="shared" si="6"/>
        <v>0</v>
      </c>
      <c r="H70" s="5">
        <f t="shared" si="7"/>
        <v>0</v>
      </c>
    </row>
    <row r="71" spans="1:8" ht="20.100000000000001" customHeight="1" x14ac:dyDescent="0.3">
      <c r="A71" s="83"/>
      <c r="B71" s="84"/>
      <c r="C71" s="85"/>
      <c r="D71" s="86"/>
      <c r="E71" s="86"/>
      <c r="F71" s="87"/>
      <c r="G71" s="88" t="s">
        <v>13</v>
      </c>
      <c r="H71" s="46">
        <f>SUM(H67,H48,H46,H68:H70)</f>
        <v>0</v>
      </c>
    </row>
    <row r="72" spans="1:8" x14ac:dyDescent="0.25">
      <c r="A72" s="25"/>
    </row>
    <row r="73" spans="1:8" x14ac:dyDescent="0.25">
      <c r="A73" s="25"/>
    </row>
    <row r="74" spans="1:8" x14ac:dyDescent="0.25">
      <c r="A74" s="25"/>
    </row>
    <row r="75" spans="1:8" x14ac:dyDescent="0.25">
      <c r="A75" s="25"/>
    </row>
    <row r="76" spans="1:8" x14ac:dyDescent="0.25">
      <c r="A76" s="25"/>
    </row>
    <row r="77" spans="1:8" x14ac:dyDescent="0.25">
      <c r="A77" s="25"/>
    </row>
    <row r="78" spans="1:8" x14ac:dyDescent="0.25">
      <c r="A78" s="25"/>
    </row>
    <row r="79" spans="1:8" x14ac:dyDescent="0.25">
      <c r="A79" s="25"/>
    </row>
    <row r="80" spans="1:8" x14ac:dyDescent="0.25">
      <c r="A80" s="25"/>
    </row>
    <row r="81" spans="1:1" x14ac:dyDescent="0.25">
      <c r="A81" s="25"/>
    </row>
    <row r="82" spans="1:1" x14ac:dyDescent="0.25">
      <c r="A82" s="25"/>
    </row>
    <row r="83" spans="1:1" x14ac:dyDescent="0.25">
      <c r="A83" s="25"/>
    </row>
    <row r="84" spans="1:1" x14ac:dyDescent="0.25">
      <c r="A84" s="25"/>
    </row>
  </sheetData>
  <sheetProtection algorithmName="SHA-512" hashValue="k7a1qerTflsJwbvfwqb7pyAg5VDzkcGxoJxfVjVqp4dk3iFq5r/6bTGOKmkpmsZAR3tj0KQkd2Lj6AM5mpTkvA==" saltValue="MyM04ctpR1dq0cT03yLX7w==" spinCount="100000" sheet="1" objects="1" scenarios="1" selectLockedCells="1"/>
  <mergeCells count="75">
    <mergeCell ref="H53:H54"/>
    <mergeCell ref="C10:C11"/>
    <mergeCell ref="B12:G12"/>
    <mergeCell ref="A46:A47"/>
    <mergeCell ref="B46:B47"/>
    <mergeCell ref="C46:C47"/>
    <mergeCell ref="F46:F47"/>
    <mergeCell ref="A53:A54"/>
    <mergeCell ref="B53:B54"/>
    <mergeCell ref="C53:C54"/>
    <mergeCell ref="F53:F54"/>
    <mergeCell ref="G53:G54"/>
    <mergeCell ref="H48:H49"/>
    <mergeCell ref="B48:B49"/>
    <mergeCell ref="H51:H52"/>
    <mergeCell ref="A51:A52"/>
    <mergeCell ref="G55:G56"/>
    <mergeCell ref="G63:G64"/>
    <mergeCell ref="H63:H64"/>
    <mergeCell ref="G65:G66"/>
    <mergeCell ref="H65:H66"/>
    <mergeCell ref="H61:H62"/>
    <mergeCell ref="A57:A58"/>
    <mergeCell ref="B65:B66"/>
    <mergeCell ref="C63:C64"/>
    <mergeCell ref="C55:C56"/>
    <mergeCell ref="F55:F56"/>
    <mergeCell ref="F65:F66"/>
    <mergeCell ref="F63:F64"/>
    <mergeCell ref="C65:C66"/>
    <mergeCell ref="B63:B64"/>
    <mergeCell ref="A63:A64"/>
    <mergeCell ref="A65:A66"/>
    <mergeCell ref="A61:A62"/>
    <mergeCell ref="B61:B62"/>
    <mergeCell ref="C61:C62"/>
    <mergeCell ref="F61:F62"/>
    <mergeCell ref="B1:H1"/>
    <mergeCell ref="B2:H2"/>
    <mergeCell ref="B3:H3"/>
    <mergeCell ref="C7:H7"/>
    <mergeCell ref="B50:H50"/>
    <mergeCell ref="B5:H5"/>
    <mergeCell ref="C16:C17"/>
    <mergeCell ref="C26:C27"/>
    <mergeCell ref="B45:H45"/>
    <mergeCell ref="C6:H6"/>
    <mergeCell ref="B4:H4"/>
    <mergeCell ref="C48:C49"/>
    <mergeCell ref="F48:F49"/>
    <mergeCell ref="C38:C39"/>
    <mergeCell ref="G46:G47"/>
    <mergeCell ref="H46:H47"/>
    <mergeCell ref="B51:B52"/>
    <mergeCell ref="C51:C52"/>
    <mergeCell ref="F51:F52"/>
    <mergeCell ref="G51:G52"/>
    <mergeCell ref="A48:A49"/>
    <mergeCell ref="G48:G49"/>
    <mergeCell ref="A67:A68"/>
    <mergeCell ref="H55:H56"/>
    <mergeCell ref="H57:H58"/>
    <mergeCell ref="G57:G58"/>
    <mergeCell ref="F57:F58"/>
    <mergeCell ref="C57:C58"/>
    <mergeCell ref="H59:H60"/>
    <mergeCell ref="A59:A60"/>
    <mergeCell ref="B59:B60"/>
    <mergeCell ref="C59:C60"/>
    <mergeCell ref="F59:F60"/>
    <mergeCell ref="G59:G60"/>
    <mergeCell ref="A55:A56"/>
    <mergeCell ref="B55:B56"/>
    <mergeCell ref="G61:G62"/>
    <mergeCell ref="B57:B58"/>
  </mergeCells>
  <conditionalFormatting sqref="D48">
    <cfRule type="cellIs" dxfId="1" priority="5" operator="equal">
      <formula>"coautor"</formula>
    </cfRule>
  </conditionalFormatting>
  <conditionalFormatting sqref="D51:D66">
    <cfRule type="cellIs" dxfId="0" priority="1" operator="equal">
      <formula>"coautor"</formula>
    </cfRule>
  </conditionalFormatting>
  <pageMargins left="0.39370078740157483" right="0.39370078740157483" top="0.59055118110236227" bottom="0.78740157480314965" header="0.31496062992125984" footer="0.31496062992125984"/>
  <pageSetup paperSize="9" scale="78" orientation="portrait" horizontalDpi="4294967295" verticalDpi="4294967295" r:id="rId1"/>
  <colBreaks count="1" manualBreakCount="1">
    <brk id="8" max="1048575" man="1"/>
  </colBreaks>
  <ignoredErrors>
    <ignoredError sqref="H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Currículo - mestrado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PO Nuner</dc:creator>
  <cp:lastModifiedBy>Carlito</cp:lastModifiedBy>
  <cp:lastPrinted>2019-04-23T13:08:17Z</cp:lastPrinted>
  <dcterms:created xsi:type="dcterms:W3CDTF">2014-06-06T21:10:38Z</dcterms:created>
  <dcterms:modified xsi:type="dcterms:W3CDTF">2025-09-11T13:34:38Z</dcterms:modified>
</cp:coreProperties>
</file>